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Microsoft Office\Excel\Motor Pool Bureau\"/>
    </mc:Choice>
  </mc:AlternateContent>
  <bookViews>
    <workbookView xWindow="0" yWindow="0" windowWidth="28800" windowHeight="12300"/>
  </bookViews>
  <sheets>
    <sheet name="FY25 Summary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0" i="1" l="1"/>
  <c r="G39" i="1"/>
  <c r="E39" i="1"/>
  <c r="F39" i="1" s="1"/>
  <c r="H39" i="1" s="1"/>
  <c r="F38" i="1"/>
  <c r="F37" i="1"/>
  <c r="G36" i="1"/>
  <c r="F36" i="1"/>
  <c r="H36" i="1" s="1"/>
  <c r="E36" i="1"/>
  <c r="G35" i="1"/>
  <c r="E35" i="1"/>
  <c r="F35" i="1" s="1"/>
  <c r="H35" i="1" s="1"/>
  <c r="G34" i="1"/>
  <c r="F34" i="1"/>
  <c r="H34" i="1" s="1"/>
  <c r="E34" i="1"/>
  <c r="G33" i="1"/>
  <c r="E33" i="1"/>
  <c r="F33" i="1" s="1"/>
  <c r="H33" i="1" s="1"/>
  <c r="G32" i="1"/>
  <c r="F32" i="1"/>
  <c r="H32" i="1" s="1"/>
  <c r="E32" i="1"/>
  <c r="F31" i="1"/>
  <c r="G30" i="1"/>
  <c r="E30" i="1"/>
  <c r="F30" i="1" s="1"/>
  <c r="H30" i="1" s="1"/>
  <c r="G29" i="1"/>
  <c r="F29" i="1"/>
  <c r="H29" i="1" s="1"/>
  <c r="E29" i="1"/>
  <c r="G28" i="1"/>
  <c r="E28" i="1"/>
  <c r="F28" i="1" s="1"/>
  <c r="H28" i="1" s="1"/>
  <c r="G27" i="1"/>
  <c r="F27" i="1"/>
  <c r="H27" i="1" s="1"/>
  <c r="E27" i="1"/>
  <c r="G26" i="1"/>
  <c r="E26" i="1"/>
  <c r="F26" i="1" s="1"/>
  <c r="H26" i="1" s="1"/>
  <c r="G25" i="1"/>
  <c r="F25" i="1"/>
  <c r="H25" i="1" s="1"/>
  <c r="E25" i="1"/>
  <c r="G24" i="1"/>
  <c r="E24" i="1"/>
  <c r="F24" i="1" s="1"/>
  <c r="H24" i="1" s="1"/>
  <c r="G23" i="1"/>
  <c r="F23" i="1"/>
  <c r="H23" i="1" s="1"/>
  <c r="E23" i="1"/>
  <c r="G22" i="1"/>
  <c r="E22" i="1"/>
  <c r="F22" i="1" s="1"/>
  <c r="H22" i="1" s="1"/>
  <c r="G21" i="1"/>
  <c r="F21" i="1"/>
  <c r="H21" i="1" s="1"/>
  <c r="E21" i="1"/>
  <c r="G20" i="1"/>
  <c r="E20" i="1"/>
  <c r="F20" i="1" s="1"/>
  <c r="H20" i="1" s="1"/>
  <c r="G19" i="1"/>
  <c r="F19" i="1"/>
  <c r="H19" i="1" s="1"/>
  <c r="E19" i="1"/>
  <c r="G18" i="1"/>
  <c r="F18" i="1"/>
  <c r="H18" i="1" s="1"/>
  <c r="G17" i="1"/>
  <c r="E17" i="1"/>
  <c r="F17" i="1" s="1"/>
  <c r="H17" i="1" s="1"/>
  <c r="F16" i="1"/>
  <c r="G15" i="1"/>
  <c r="F15" i="1"/>
  <c r="H15" i="1" s="1"/>
</calcChain>
</file>

<file path=xl/sharedStrings.xml><?xml version="1.0" encoding="utf-8"?>
<sst xmlns="http://schemas.openxmlformats.org/spreadsheetml/2006/main" count="74" uniqueCount="72">
  <si>
    <t>GENERAL SERVICES DEPARTMENT</t>
  </si>
  <si>
    <t>TRANSPORTATION SERVICES DIVISION</t>
  </si>
  <si>
    <t>STATE TRANSPORTATION POOL</t>
  </si>
  <si>
    <r>
      <t xml:space="preserve">FY 2025 LONG TERM &amp; SHORT TERM LEASING RATES  --  </t>
    </r>
    <r>
      <rPr>
        <b/>
        <sz val="11"/>
        <color indexed="10"/>
        <rFont val="Arial"/>
        <family val="2"/>
      </rPr>
      <t>Model Year 2023</t>
    </r>
  </si>
  <si>
    <t>remaining amount is then divided by the agreed upon life cycle of the vehicles.  Rates are based on a 60 month (5 year) life cycle.</t>
  </si>
  <si>
    <t>Short Term Leasing rates are calculated by taking the standard rate and dividing it by 22 working days.</t>
  </si>
  <si>
    <t>Vehicle</t>
  </si>
  <si>
    <t xml:space="preserve">Replacement </t>
  </si>
  <si>
    <t>Standard</t>
  </si>
  <si>
    <t xml:space="preserve">Operational </t>
  </si>
  <si>
    <t>Short Term</t>
  </si>
  <si>
    <t xml:space="preserve">Class </t>
  </si>
  <si>
    <t>Vehicle Type</t>
  </si>
  <si>
    <t>Overhead</t>
  </si>
  <si>
    <t>Maint.</t>
  </si>
  <si>
    <t>Fee</t>
  </si>
  <si>
    <t>Lease</t>
  </si>
  <si>
    <t>02B</t>
  </si>
  <si>
    <t>Mid Size Sedan</t>
  </si>
  <si>
    <t>02BA</t>
  </si>
  <si>
    <t xml:space="preserve">Mid Size Sedan - 2020/2021 Nissan Altima Commercial </t>
  </si>
  <si>
    <t>02C</t>
  </si>
  <si>
    <t>Full Size Sedan</t>
  </si>
  <si>
    <t>04A</t>
  </si>
  <si>
    <t>Mini 4X2 Pick-up</t>
  </si>
  <si>
    <t>04B</t>
  </si>
  <si>
    <t>Mini 4X4 Pick-up</t>
  </si>
  <si>
    <t>04C</t>
  </si>
  <si>
    <t>1/2 Ton 4X2 Pick-up</t>
  </si>
  <si>
    <t>04D</t>
  </si>
  <si>
    <t>1/2 Ton 4X4 Pick-up</t>
  </si>
  <si>
    <t>04E</t>
  </si>
  <si>
    <t>1/2 Ton 4X4 Extended Cab Pick Up</t>
  </si>
  <si>
    <t>04F</t>
  </si>
  <si>
    <t>1/2 Ton 4X4 Crew Cab Pick Up</t>
  </si>
  <si>
    <t>04G</t>
  </si>
  <si>
    <t>3/4 Ton 4X2 Regular Cab Pick Up</t>
  </si>
  <si>
    <t>04H</t>
  </si>
  <si>
    <t>3/4 Ton 4X4 Regular Cab Pick Up</t>
  </si>
  <si>
    <t>04I</t>
  </si>
  <si>
    <t>3/4 Ton 4X4 Extended Cab Pick Up</t>
  </si>
  <si>
    <t>04J</t>
  </si>
  <si>
    <t>3/4 Ton 4X4 Crew Cab Pick-up</t>
  </si>
  <si>
    <t>04K</t>
  </si>
  <si>
    <t>1 Ton 4X4 Extended Cab Pick Up</t>
  </si>
  <si>
    <t>04L</t>
  </si>
  <si>
    <t>1 Ton 4X4 Crew Cab Pick Up</t>
  </si>
  <si>
    <t>05A</t>
  </si>
  <si>
    <t>Passenger Mini Van (7 - 8 Passenger)</t>
  </si>
  <si>
    <t>05AC</t>
  </si>
  <si>
    <t>Passenger Mini Van Commerical(7 - 8 Passenger)</t>
  </si>
  <si>
    <t>05B</t>
  </si>
  <si>
    <t>Cargo Mini Van</t>
  </si>
  <si>
    <t>05C</t>
  </si>
  <si>
    <t>Full Size 15 Passenger Van</t>
  </si>
  <si>
    <t>05D</t>
  </si>
  <si>
    <t>Full Size Cargo Van</t>
  </si>
  <si>
    <t>05E</t>
  </si>
  <si>
    <t>Full Size 12 Passenger Van</t>
  </si>
  <si>
    <t>06A</t>
  </si>
  <si>
    <t>Mid Size Sport Utility 4X4</t>
  </si>
  <si>
    <t>06AM</t>
  </si>
  <si>
    <t>Mid Size Sport Utility 4X4 - Commercial 2020 Rogue - Toyota Rav 4</t>
  </si>
  <si>
    <t>06AP</t>
  </si>
  <si>
    <t>Mid Size Sport Utility 4X4 - Commercial 2021 Ford Explorer</t>
  </si>
  <si>
    <t>06B</t>
  </si>
  <si>
    <t>Full Size Sport Utility Vehicle 4X4</t>
  </si>
  <si>
    <t>06BM</t>
  </si>
  <si>
    <t>Full Size Sport Utility Vehicle 4X4 Commercial 2020 Ford Expedition</t>
  </si>
  <si>
    <t xml:space="preserve">The following leasing rates are effective July 1, 2024.  Long-term leasing rates are calculated using State-wide Price  </t>
  </si>
  <si>
    <t xml:space="preserve">Agreements.  These rates are based upon purchase price of Model Year 2023 minus any anticipated residual values.  The  </t>
  </si>
  <si>
    <t>The Overhead and Maintenance factors are based on TSD approved FY24 Opbud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</si>
</sst>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7" formatCode="&quot;$&quot;#,##0.00_);\(&quot;$&quot;#,##0.00\)"/>
    <numFmt numFmtId="44" formatCode="_(&quot;$&quot;* #,##0.00_);_(&quot;$&quot;* \(#,##0.00\);_(&quot;$&quot;* &quot;-&quot;??_);_(@_)"/>
    <numFmt numFmtId="164" formatCode="&quot;$&quot;#,##0.00"/>
    <numFmt numFmtId="165" formatCode="&quot;$&quot;#,##0"/>
  </numFmts>
  <fonts count="5" x14ac:knownFonts="1">
    <font>
      <sz val="10"/>
      <name val="Arial"/>
    </font>
    <font>
      <b/>
      <sz val="11"/>
      <name val="Arial"/>
      <family val="2"/>
    </font>
    <font>
      <b/>
      <sz val="11"/>
      <color indexed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69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/>
    <xf numFmtId="164" fontId="3" fillId="0" borderId="0" xfId="0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165" fontId="0" fillId="0" borderId="0" xfId="0" applyNumberFormat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165" fontId="0" fillId="0" borderId="0" xfId="0" applyNumberFormat="1"/>
    <xf numFmtId="0" fontId="4" fillId="0" borderId="0" xfId="0" applyFont="1"/>
    <xf numFmtId="0" fontId="0" fillId="0" borderId="0" xfId="0" applyBorder="1"/>
    <xf numFmtId="0" fontId="0" fillId="0" borderId="0" xfId="0" applyBorder="1" applyAlignment="1"/>
    <xf numFmtId="164" fontId="0" fillId="0" borderId="0" xfId="0" applyNumberFormat="1" applyBorder="1" applyAlignment="1">
      <alignment horizontal="center"/>
    </xf>
    <xf numFmtId="165" fontId="0" fillId="0" borderId="0" xfId="0" applyNumberFormat="1" applyBorder="1" applyAlignment="1">
      <alignment horizontal="center"/>
    </xf>
    <xf numFmtId="165" fontId="0" fillId="0" borderId="0" xfId="0" applyNumberFormat="1" applyBorder="1"/>
    <xf numFmtId="0" fontId="0" fillId="0" borderId="1" xfId="0" applyBorder="1"/>
    <xf numFmtId="0" fontId="0" fillId="0" borderId="1" xfId="0" applyBorder="1" applyAlignment="1">
      <alignment horizontal="center"/>
    </xf>
    <xf numFmtId="0" fontId="3" fillId="0" borderId="2" xfId="0" applyFont="1" applyBorder="1"/>
    <xf numFmtId="0" fontId="0" fillId="0" borderId="3" xfId="0" applyBorder="1"/>
    <xf numFmtId="0" fontId="0" fillId="0" borderId="3" xfId="0" applyBorder="1" applyAlignment="1"/>
    <xf numFmtId="164" fontId="0" fillId="0" borderId="3" xfId="0" applyNumberFormat="1" applyBorder="1" applyAlignment="1">
      <alignment horizontal="center"/>
    </xf>
    <xf numFmtId="165" fontId="3" fillId="0" borderId="3" xfId="0" applyNumberFormat="1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/>
    <xf numFmtId="0" fontId="3" fillId="0" borderId="0" xfId="0" applyFont="1" applyBorder="1"/>
    <xf numFmtId="0" fontId="3" fillId="0" borderId="0" xfId="0" applyFont="1" applyBorder="1" applyAlignment="1"/>
    <xf numFmtId="164" fontId="3" fillId="0" borderId="0" xfId="0" applyNumberFormat="1" applyFont="1" applyBorder="1" applyAlignment="1">
      <alignment horizontal="center"/>
    </xf>
    <xf numFmtId="165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7" fontId="0" fillId="0" borderId="3" xfId="0" applyNumberFormat="1" applyBorder="1" applyAlignment="1"/>
    <xf numFmtId="7" fontId="0" fillId="0" borderId="9" xfId="0" applyNumberFormat="1" applyBorder="1" applyAlignment="1">
      <alignment horizontal="center"/>
    </xf>
    <xf numFmtId="165" fontId="0" fillId="0" borderId="10" xfId="0" applyNumberFormat="1" applyBorder="1" applyAlignment="1">
      <alignment horizontal="center"/>
    </xf>
    <xf numFmtId="165" fontId="3" fillId="0" borderId="11" xfId="1" applyNumberFormat="1" applyFont="1" applyBorder="1" applyAlignment="1">
      <alignment horizontal="center"/>
    </xf>
    <xf numFmtId="7" fontId="0" fillId="0" borderId="10" xfId="1" applyNumberFormat="1" applyFont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0" fontId="4" fillId="0" borderId="13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 wrapText="1"/>
    </xf>
    <xf numFmtId="7" fontId="0" fillId="0" borderId="14" xfId="0" applyNumberFormat="1" applyBorder="1" applyAlignment="1"/>
    <xf numFmtId="7" fontId="0" fillId="0" borderId="14" xfId="0" applyNumberFormat="1" applyBorder="1" applyAlignment="1">
      <alignment horizontal="center"/>
    </xf>
    <xf numFmtId="165" fontId="0" fillId="2" borderId="14" xfId="0" applyNumberFormat="1" applyFill="1" applyBorder="1" applyAlignment="1">
      <alignment horizontal="center"/>
    </xf>
    <xf numFmtId="165" fontId="3" fillId="0" borderId="14" xfId="1" applyNumberFormat="1" applyFont="1" applyBorder="1" applyAlignment="1">
      <alignment horizontal="center"/>
    </xf>
    <xf numFmtId="7" fontId="0" fillId="2" borderId="14" xfId="1" applyNumberFormat="1" applyFont="1" applyFill="1" applyBorder="1" applyAlignment="1">
      <alignment horizontal="center"/>
    </xf>
    <xf numFmtId="164" fontId="0" fillId="2" borderId="15" xfId="0" applyNumberFormat="1" applyFill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2" borderId="14" xfId="0" applyFill="1" applyBorder="1" applyAlignment="1">
      <alignment wrapText="1"/>
    </xf>
    <xf numFmtId="7" fontId="0" fillId="0" borderId="14" xfId="1" applyNumberFormat="1" applyFont="1" applyBorder="1" applyAlignment="1">
      <alignment horizontal="center"/>
    </xf>
    <xf numFmtId="0" fontId="0" fillId="0" borderId="13" xfId="0" applyFill="1" applyBorder="1" applyAlignment="1">
      <alignment horizontal="center"/>
    </xf>
    <xf numFmtId="0" fontId="0" fillId="0" borderId="13" xfId="0" applyBorder="1" applyAlignment="1">
      <alignment horizontal="center" vertical="center"/>
    </xf>
    <xf numFmtId="0" fontId="4" fillId="0" borderId="13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2" borderId="17" xfId="0" applyFont="1" applyFill="1" applyBorder="1" applyAlignment="1">
      <alignment horizontal="center" wrapText="1"/>
    </xf>
    <xf numFmtId="7" fontId="0" fillId="0" borderId="18" xfId="0" applyNumberFormat="1" applyBorder="1" applyAlignment="1"/>
    <xf numFmtId="7" fontId="0" fillId="0" borderId="19" xfId="0" applyNumberFormat="1" applyBorder="1" applyAlignment="1">
      <alignment horizontal="center"/>
    </xf>
    <xf numFmtId="165" fontId="0" fillId="2" borderId="17" xfId="0" applyNumberFormat="1" applyFill="1" applyBorder="1" applyAlignment="1">
      <alignment horizontal="center"/>
    </xf>
    <xf numFmtId="165" fontId="3" fillId="0" borderId="20" xfId="1" applyNumberFormat="1" applyFont="1" applyBorder="1" applyAlignment="1">
      <alignment horizontal="center"/>
    </xf>
    <xf numFmtId="7" fontId="0" fillId="0" borderId="17" xfId="1" applyNumberFormat="1" applyFont="1" applyBorder="1" applyAlignment="1">
      <alignment horizontal="center"/>
    </xf>
    <xf numFmtId="164" fontId="0" fillId="2" borderId="21" xfId="0" applyNumberForma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/>
    <xf numFmtId="165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  <xf numFmtId="4" fontId="0" fillId="0" borderId="0" xfId="0" applyNumberForma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!!%20FY25%20Budget/FY25%20Lease%20Rates%20by%20vehicle%20type%20working%20fil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Y25 Summary"/>
      <sheetName val="02bsedan"/>
      <sheetName val="02bsedan 3rd Party"/>
      <sheetName val="03A SW"/>
      <sheetName val="02C sedan"/>
      <sheetName val="04Amini4x2pu"/>
      <sheetName val="04Bmini4x4pu"/>
      <sheetName val="04C4x2pu"/>
      <sheetName val="04D4x4pu"/>
      <sheetName val="04E(.5)4X4EXTCAB"/>
      <sheetName val="04F(.5)4x4CREWCAB"/>
      <sheetName val="04G(.75)4x2pu"/>
      <sheetName val="04H(.75)4x4 DIESEL REG Cab"/>
      <sheetName val="04I(.75)4X4DIESELEXTCAB PU"/>
      <sheetName val="04J(.75)dieselcrewcab"/>
      <sheetName val="04K(1TON)4x4dieselExtcab"/>
      <sheetName val="04L(1TON)4x4dieselCrewcab"/>
      <sheetName val="05Apassminivan"/>
      <sheetName val="05Bcargominivan"/>
      <sheetName val="05C15passengervan"/>
      <sheetName val="05Dfullsizecargovan"/>
      <sheetName val="05E12passengervan"/>
      <sheetName val="06Amidsizesuv"/>
      <sheetName val="06Bfullsizesuv4x4"/>
      <sheetName val="Rate Comparison"/>
      <sheetName val="Sheet1"/>
    </sheetNames>
    <sheetDataSet>
      <sheetData sheetId="0"/>
      <sheetData sheetId="1"/>
      <sheetData sheetId="2"/>
      <sheetData sheetId="3"/>
      <sheetData sheetId="4">
        <row r="18">
          <cell r="J18">
            <v>206.25</v>
          </cell>
        </row>
      </sheetData>
      <sheetData sheetId="5"/>
      <sheetData sheetId="6">
        <row r="20">
          <cell r="J20">
            <v>173.86666666666667</v>
          </cell>
        </row>
      </sheetData>
      <sheetData sheetId="7">
        <row r="20">
          <cell r="J20">
            <v>235.4</v>
          </cell>
        </row>
      </sheetData>
      <sheetData sheetId="8">
        <row r="19">
          <cell r="J19">
            <v>261.23333333333335</v>
          </cell>
        </row>
      </sheetData>
      <sheetData sheetId="9">
        <row r="20">
          <cell r="J20">
            <v>208.43333333333334</v>
          </cell>
        </row>
      </sheetData>
      <sheetData sheetId="10">
        <row r="20">
          <cell r="J20">
            <v>209.08333333333334</v>
          </cell>
        </row>
      </sheetData>
      <sheetData sheetId="11">
        <row r="20">
          <cell r="J20">
            <v>212.63333333333333</v>
          </cell>
        </row>
      </sheetData>
      <sheetData sheetId="12">
        <row r="19">
          <cell r="J19">
            <v>246.38333333333333</v>
          </cell>
        </row>
      </sheetData>
      <sheetData sheetId="13">
        <row r="20">
          <cell r="J20">
            <v>298.13333333333333</v>
          </cell>
        </row>
      </sheetData>
      <sheetData sheetId="14">
        <row r="20">
          <cell r="J20">
            <v>214.11666666666667</v>
          </cell>
        </row>
      </sheetData>
      <sheetData sheetId="15">
        <row r="20">
          <cell r="J20">
            <v>232.2</v>
          </cell>
        </row>
      </sheetData>
      <sheetData sheetId="16">
        <row r="20">
          <cell r="J20">
            <v>224.96666666666667</v>
          </cell>
        </row>
      </sheetData>
      <sheetData sheetId="17">
        <row r="18">
          <cell r="J18">
            <v>199.06666666666666</v>
          </cell>
        </row>
      </sheetData>
      <sheetData sheetId="18">
        <row r="18">
          <cell r="J18">
            <v>169.9</v>
          </cell>
        </row>
      </sheetData>
      <sheetData sheetId="19">
        <row r="18">
          <cell r="J18">
            <v>278.2</v>
          </cell>
        </row>
      </sheetData>
      <sheetData sheetId="20">
        <row r="18">
          <cell r="J18">
            <v>194.53333333333333</v>
          </cell>
        </row>
      </sheetData>
      <sheetData sheetId="21">
        <row r="18">
          <cell r="J18">
            <v>129.08333333333334</v>
          </cell>
        </row>
      </sheetData>
      <sheetData sheetId="22">
        <row r="18">
          <cell r="J18">
            <v>221.23333333333332</v>
          </cell>
        </row>
      </sheetData>
      <sheetData sheetId="23">
        <row r="18">
          <cell r="J18">
            <v>322.95</v>
          </cell>
        </row>
      </sheetData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1"/>
  <sheetViews>
    <sheetView tabSelected="1" topLeftCell="B38" zoomScaleNormal="100" workbookViewId="0">
      <selection activeCell="H48" sqref="H48"/>
    </sheetView>
  </sheetViews>
  <sheetFormatPr defaultRowHeight="13.2" x14ac:dyDescent="0.25"/>
  <cols>
    <col min="1" max="1" width="9" customWidth="1"/>
    <col min="2" max="2" width="32" customWidth="1"/>
    <col min="3" max="3" width="9.5546875" style="65" customWidth="1"/>
    <col min="4" max="4" width="9.109375" style="1"/>
    <col min="5" max="5" width="13.5546875" style="66" customWidth="1"/>
    <col min="6" max="6" width="10.88671875" style="11" customWidth="1"/>
    <col min="7" max="7" width="10.109375" customWidth="1"/>
    <col min="8" max="8" width="11" style="1" customWidth="1"/>
    <col min="17" max="17" width="12.6640625" style="68" bestFit="1" customWidth="1"/>
  </cols>
  <sheetData>
    <row r="1" spans="1:8" ht="13.8" x14ac:dyDescent="0.25">
      <c r="A1" s="67" t="s">
        <v>0</v>
      </c>
      <c r="B1" s="67"/>
      <c r="C1" s="67"/>
      <c r="D1" s="67"/>
      <c r="E1" s="67"/>
      <c r="F1" s="67"/>
      <c r="G1" s="67"/>
    </row>
    <row r="2" spans="1:8" ht="13.8" x14ac:dyDescent="0.25">
      <c r="A2" s="67" t="s">
        <v>1</v>
      </c>
      <c r="B2" s="67"/>
      <c r="C2" s="67"/>
      <c r="D2" s="67"/>
      <c r="E2" s="67"/>
      <c r="F2" s="67"/>
      <c r="G2" s="67"/>
    </row>
    <row r="3" spans="1:8" ht="13.8" x14ac:dyDescent="0.25">
      <c r="A3" s="67" t="s">
        <v>2</v>
      </c>
      <c r="B3" s="67"/>
      <c r="C3" s="67"/>
      <c r="D3" s="67"/>
      <c r="E3" s="67"/>
      <c r="F3" s="67"/>
      <c r="G3" s="67"/>
    </row>
    <row r="4" spans="1:8" ht="13.8" x14ac:dyDescent="0.25">
      <c r="A4" s="67" t="s">
        <v>3</v>
      </c>
      <c r="B4" s="67"/>
      <c r="C4" s="67"/>
      <c r="D4" s="67"/>
      <c r="E4" s="67"/>
      <c r="F4" s="67"/>
      <c r="G4" s="67"/>
    </row>
    <row r="5" spans="1:8" x14ac:dyDescent="0.25">
      <c r="A5" s="2"/>
      <c r="B5" s="2"/>
      <c r="C5" s="3"/>
      <c r="D5" s="4"/>
      <c r="E5" s="5"/>
      <c r="F5" s="5"/>
    </row>
    <row r="6" spans="1:8" x14ac:dyDescent="0.25">
      <c r="A6" s="6" t="s">
        <v>69</v>
      </c>
      <c r="B6" s="7"/>
      <c r="C6" s="8"/>
      <c r="D6" s="7"/>
      <c r="E6" s="7"/>
      <c r="F6" s="7"/>
      <c r="H6"/>
    </row>
    <row r="7" spans="1:8" x14ac:dyDescent="0.25">
      <c r="A7" s="6" t="s">
        <v>70</v>
      </c>
      <c r="B7" s="7"/>
      <c r="C7" s="8"/>
      <c r="D7" s="7"/>
      <c r="E7" s="7"/>
      <c r="F7" s="7"/>
      <c r="H7"/>
    </row>
    <row r="8" spans="1:8" x14ac:dyDescent="0.25">
      <c r="A8" s="6" t="s">
        <v>4</v>
      </c>
      <c r="B8" s="7"/>
      <c r="C8" s="8"/>
      <c r="D8" s="7"/>
      <c r="E8" s="7"/>
      <c r="F8" s="7"/>
      <c r="H8"/>
    </row>
    <row r="9" spans="1:8" x14ac:dyDescent="0.25">
      <c r="A9" s="9" t="s">
        <v>5</v>
      </c>
      <c r="B9" s="10"/>
      <c r="C9" s="10"/>
      <c r="D9" s="10"/>
      <c r="E9" s="10"/>
      <c r="F9" s="7"/>
      <c r="H9"/>
    </row>
    <row r="10" spans="1:8" x14ac:dyDescent="0.25">
      <c r="C10" s="11"/>
      <c r="D10"/>
      <c r="E10" s="1"/>
      <c r="F10"/>
      <c r="H10"/>
    </row>
    <row r="11" spans="1:8" x14ac:dyDescent="0.25">
      <c r="A11" s="12" t="s">
        <v>71</v>
      </c>
      <c r="C11" s="11"/>
      <c r="D11"/>
      <c r="E11" s="1"/>
      <c r="F11"/>
      <c r="H11"/>
    </row>
    <row r="12" spans="1:8" ht="13.8" thickBot="1" x14ac:dyDescent="0.3">
      <c r="A12" s="13"/>
      <c r="B12" s="13"/>
      <c r="C12" s="14"/>
      <c r="D12" s="15"/>
      <c r="E12" s="16"/>
      <c r="F12" s="17"/>
      <c r="G12" s="18"/>
      <c r="H12" s="19"/>
    </row>
    <row r="13" spans="1:8" x14ac:dyDescent="0.25">
      <c r="A13" s="20" t="s">
        <v>6</v>
      </c>
      <c r="B13" s="21"/>
      <c r="C13" s="22"/>
      <c r="D13" s="23"/>
      <c r="E13" s="24" t="s">
        <v>7</v>
      </c>
      <c r="F13" s="24" t="s">
        <v>8</v>
      </c>
      <c r="G13" s="25" t="s">
        <v>9</v>
      </c>
      <c r="H13" s="26" t="s">
        <v>10</v>
      </c>
    </row>
    <row r="14" spans="1:8" ht="13.8" thickBot="1" x14ac:dyDescent="0.3">
      <c r="A14" s="27" t="s">
        <v>11</v>
      </c>
      <c r="B14" s="28" t="s">
        <v>12</v>
      </c>
      <c r="C14" s="29" t="s">
        <v>13</v>
      </c>
      <c r="D14" s="30" t="s">
        <v>14</v>
      </c>
      <c r="E14" s="31" t="s">
        <v>15</v>
      </c>
      <c r="F14" s="31" t="s">
        <v>16</v>
      </c>
      <c r="G14" s="32" t="s">
        <v>16</v>
      </c>
      <c r="H14" s="33" t="s">
        <v>16</v>
      </c>
    </row>
    <row r="15" spans="1:8" x14ac:dyDescent="0.25">
      <c r="A15" s="34" t="s">
        <v>17</v>
      </c>
      <c r="B15" s="35" t="s">
        <v>18</v>
      </c>
      <c r="C15" s="36">
        <v>106.96</v>
      </c>
      <c r="D15" s="37">
        <v>128.72999999999999</v>
      </c>
      <c r="E15" s="38">
        <v>167.5</v>
      </c>
      <c r="F15" s="39">
        <f>SUM(C15:E15)</f>
        <v>403.19</v>
      </c>
      <c r="G15" s="40">
        <f>C15+D15</f>
        <v>235.69</v>
      </c>
      <c r="H15" s="41">
        <f>F15/22</f>
        <v>18.326818181818183</v>
      </c>
    </row>
    <row r="16" spans="1:8" ht="26.4" x14ac:dyDescent="0.25">
      <c r="A16" s="42" t="s">
        <v>19</v>
      </c>
      <c r="B16" s="43" t="s">
        <v>20</v>
      </c>
      <c r="C16" s="44">
        <v>106.96</v>
      </c>
      <c r="D16" s="45">
        <v>128.72999999999999</v>
      </c>
      <c r="E16" s="46">
        <v>254.32</v>
      </c>
      <c r="F16" s="47">
        <f t="shared" ref="F16:F40" si="0">SUM(C16:E16)</f>
        <v>490.01</v>
      </c>
      <c r="G16" s="48"/>
      <c r="H16" s="49"/>
    </row>
    <row r="17" spans="1:8" x14ac:dyDescent="0.25">
      <c r="A17" s="50" t="s">
        <v>21</v>
      </c>
      <c r="B17" s="51" t="s">
        <v>22</v>
      </c>
      <c r="C17" s="44">
        <v>106.96</v>
      </c>
      <c r="D17" s="45">
        <v>128.72999999999999</v>
      </c>
      <c r="E17" s="46">
        <f>SUM('[1]02C sedan'!J18)</f>
        <v>206.25</v>
      </c>
      <c r="F17" s="47">
        <f t="shared" si="0"/>
        <v>441.94</v>
      </c>
      <c r="G17" s="52">
        <f t="shared" ref="G17:G39" si="1">C17+D17</f>
        <v>235.69</v>
      </c>
      <c r="H17" s="49">
        <f t="shared" ref="H17:H36" si="2">F17/22</f>
        <v>20.08818181818182</v>
      </c>
    </row>
    <row r="18" spans="1:8" x14ac:dyDescent="0.25">
      <c r="A18" s="50" t="s">
        <v>23</v>
      </c>
      <c r="B18" s="51" t="s">
        <v>24</v>
      </c>
      <c r="C18" s="44">
        <v>106.96</v>
      </c>
      <c r="D18" s="45">
        <v>128.72999999999999</v>
      </c>
      <c r="E18" s="46">
        <v>152.38</v>
      </c>
      <c r="F18" s="47">
        <f t="shared" si="0"/>
        <v>388.07</v>
      </c>
      <c r="G18" s="52">
        <f t="shared" si="1"/>
        <v>235.69</v>
      </c>
      <c r="H18" s="49">
        <f t="shared" si="2"/>
        <v>17.639545454545456</v>
      </c>
    </row>
    <row r="19" spans="1:8" x14ac:dyDescent="0.25">
      <c r="A19" s="50" t="s">
        <v>25</v>
      </c>
      <c r="B19" s="51" t="s">
        <v>26</v>
      </c>
      <c r="C19" s="44">
        <v>106.96</v>
      </c>
      <c r="D19" s="45">
        <v>128.72999999999999</v>
      </c>
      <c r="E19" s="46">
        <f>SUM('[1]04Bmini4x4pu'!J20)</f>
        <v>173.86666666666667</v>
      </c>
      <c r="F19" s="47">
        <f t="shared" si="0"/>
        <v>409.55666666666667</v>
      </c>
      <c r="G19" s="52">
        <f t="shared" si="1"/>
        <v>235.69</v>
      </c>
      <c r="H19" s="49">
        <f t="shared" si="2"/>
        <v>18.616212121212122</v>
      </c>
    </row>
    <row r="20" spans="1:8" x14ac:dyDescent="0.25">
      <c r="A20" s="53" t="s">
        <v>27</v>
      </c>
      <c r="B20" s="51" t="s">
        <v>28</v>
      </c>
      <c r="C20" s="44">
        <v>106.96</v>
      </c>
      <c r="D20" s="45">
        <v>128.72999999999999</v>
      </c>
      <c r="E20" s="46">
        <f>SUM('[1]04C4x2pu'!J20)</f>
        <v>235.4</v>
      </c>
      <c r="F20" s="47">
        <f t="shared" si="0"/>
        <v>471.09000000000003</v>
      </c>
      <c r="G20" s="52">
        <f t="shared" si="1"/>
        <v>235.69</v>
      </c>
      <c r="H20" s="49">
        <f t="shared" si="2"/>
        <v>21.413181818181819</v>
      </c>
    </row>
    <row r="21" spans="1:8" x14ac:dyDescent="0.25">
      <c r="A21" s="50" t="s">
        <v>29</v>
      </c>
      <c r="B21" s="51" t="s">
        <v>30</v>
      </c>
      <c r="C21" s="44">
        <v>106.96</v>
      </c>
      <c r="D21" s="45">
        <v>128.72999999999999</v>
      </c>
      <c r="E21" s="46">
        <f>SUM('[1]04D4x4pu'!J19)</f>
        <v>261.23333333333335</v>
      </c>
      <c r="F21" s="47">
        <f t="shared" si="0"/>
        <v>496.92333333333335</v>
      </c>
      <c r="G21" s="52">
        <f t="shared" si="1"/>
        <v>235.69</v>
      </c>
      <c r="H21" s="49">
        <f t="shared" si="2"/>
        <v>22.587424242424245</v>
      </c>
    </row>
    <row r="22" spans="1:8" x14ac:dyDescent="0.25">
      <c r="A22" s="50" t="s">
        <v>31</v>
      </c>
      <c r="B22" s="51" t="s">
        <v>32</v>
      </c>
      <c r="C22" s="44">
        <v>106.96</v>
      </c>
      <c r="D22" s="45">
        <v>128.72999999999999</v>
      </c>
      <c r="E22" s="46">
        <f>SUM('[1]04E(.5)4X4EXTCAB'!J20)</f>
        <v>208.43333333333334</v>
      </c>
      <c r="F22" s="47">
        <f t="shared" si="0"/>
        <v>444.12333333333333</v>
      </c>
      <c r="G22" s="52">
        <f t="shared" si="1"/>
        <v>235.69</v>
      </c>
      <c r="H22" s="49">
        <f t="shared" si="2"/>
        <v>20.187424242424242</v>
      </c>
    </row>
    <row r="23" spans="1:8" x14ac:dyDescent="0.25">
      <c r="A23" s="50" t="s">
        <v>33</v>
      </c>
      <c r="B23" s="51" t="s">
        <v>34</v>
      </c>
      <c r="C23" s="44">
        <v>106.96</v>
      </c>
      <c r="D23" s="45">
        <v>128.72999999999999</v>
      </c>
      <c r="E23" s="46">
        <f>SUM('[1]04F(.5)4x4CREWCAB'!J20)</f>
        <v>209.08333333333334</v>
      </c>
      <c r="F23" s="47">
        <f t="shared" si="0"/>
        <v>444.77333333333331</v>
      </c>
      <c r="G23" s="52">
        <f t="shared" si="1"/>
        <v>235.69</v>
      </c>
      <c r="H23" s="49">
        <f t="shared" si="2"/>
        <v>20.216969696969695</v>
      </c>
    </row>
    <row r="24" spans="1:8" x14ac:dyDescent="0.25">
      <c r="A24" s="50" t="s">
        <v>35</v>
      </c>
      <c r="B24" s="51" t="s">
        <v>36</v>
      </c>
      <c r="C24" s="44">
        <v>106.96</v>
      </c>
      <c r="D24" s="45">
        <v>128.72999999999999</v>
      </c>
      <c r="E24" s="46">
        <f>SUM('[1]04G(.75)4x2pu'!J20)</f>
        <v>212.63333333333333</v>
      </c>
      <c r="F24" s="47">
        <f t="shared" si="0"/>
        <v>448.32333333333332</v>
      </c>
      <c r="G24" s="52">
        <f t="shared" si="1"/>
        <v>235.69</v>
      </c>
      <c r="H24" s="49">
        <f t="shared" si="2"/>
        <v>20.378333333333334</v>
      </c>
    </row>
    <row r="25" spans="1:8" x14ac:dyDescent="0.25">
      <c r="A25" s="50" t="s">
        <v>37</v>
      </c>
      <c r="B25" s="51" t="s">
        <v>38</v>
      </c>
      <c r="C25" s="44">
        <v>106.96</v>
      </c>
      <c r="D25" s="45">
        <v>128.72999999999999</v>
      </c>
      <c r="E25" s="46">
        <f>SUM('[1]04H(.75)4x4 DIESEL REG Cab'!J19)</f>
        <v>246.38333333333333</v>
      </c>
      <c r="F25" s="47">
        <f t="shared" si="0"/>
        <v>482.07333333333332</v>
      </c>
      <c r="G25" s="52">
        <f t="shared" si="1"/>
        <v>235.69</v>
      </c>
      <c r="H25" s="49">
        <f t="shared" si="2"/>
        <v>21.91242424242424</v>
      </c>
    </row>
    <row r="26" spans="1:8" x14ac:dyDescent="0.25">
      <c r="A26" s="50" t="s">
        <v>39</v>
      </c>
      <c r="B26" s="51" t="s">
        <v>40</v>
      </c>
      <c r="C26" s="44">
        <v>106.96</v>
      </c>
      <c r="D26" s="45">
        <v>128.72999999999999</v>
      </c>
      <c r="E26" s="46">
        <f>SUM('[1]04I(.75)4X4DIESELEXTCAB PU'!J20)</f>
        <v>298.13333333333333</v>
      </c>
      <c r="F26" s="47">
        <f t="shared" si="0"/>
        <v>533.82333333333327</v>
      </c>
      <c r="G26" s="52">
        <f t="shared" si="1"/>
        <v>235.69</v>
      </c>
      <c r="H26" s="49">
        <f t="shared" si="2"/>
        <v>24.264696969696967</v>
      </c>
    </row>
    <row r="27" spans="1:8" x14ac:dyDescent="0.25">
      <c r="A27" s="50" t="s">
        <v>41</v>
      </c>
      <c r="B27" s="51" t="s">
        <v>42</v>
      </c>
      <c r="C27" s="44">
        <v>106.96</v>
      </c>
      <c r="D27" s="45">
        <v>128.72999999999999</v>
      </c>
      <c r="E27" s="46">
        <f>SUM('[1]04J(.75)dieselcrewcab'!J20)</f>
        <v>214.11666666666667</v>
      </c>
      <c r="F27" s="47">
        <f t="shared" si="0"/>
        <v>449.80666666666667</v>
      </c>
      <c r="G27" s="52">
        <f t="shared" si="1"/>
        <v>235.69</v>
      </c>
      <c r="H27" s="49">
        <f t="shared" si="2"/>
        <v>20.445757575757575</v>
      </c>
    </row>
    <row r="28" spans="1:8" x14ac:dyDescent="0.25">
      <c r="A28" s="50" t="s">
        <v>43</v>
      </c>
      <c r="B28" s="51" t="s">
        <v>44</v>
      </c>
      <c r="C28" s="44">
        <v>106.96</v>
      </c>
      <c r="D28" s="45">
        <v>128.72999999999999</v>
      </c>
      <c r="E28" s="46">
        <f>SUM('[1]04K(1TON)4x4dieselExtcab'!J20)</f>
        <v>232.2</v>
      </c>
      <c r="F28" s="47">
        <f t="shared" si="0"/>
        <v>467.89</v>
      </c>
      <c r="G28" s="52">
        <f t="shared" si="1"/>
        <v>235.69</v>
      </c>
      <c r="H28" s="49">
        <f t="shared" si="2"/>
        <v>21.267727272727271</v>
      </c>
    </row>
    <row r="29" spans="1:8" x14ac:dyDescent="0.25">
      <c r="A29" s="50" t="s">
        <v>45</v>
      </c>
      <c r="B29" s="51" t="s">
        <v>46</v>
      </c>
      <c r="C29" s="44">
        <v>106.96</v>
      </c>
      <c r="D29" s="45">
        <v>128.72999999999999</v>
      </c>
      <c r="E29" s="46">
        <f>SUM('[1]04L(1TON)4x4dieselCrewcab'!J20)</f>
        <v>224.96666666666667</v>
      </c>
      <c r="F29" s="47">
        <f t="shared" si="0"/>
        <v>460.65666666666664</v>
      </c>
      <c r="G29" s="52">
        <f t="shared" si="1"/>
        <v>235.69</v>
      </c>
      <c r="H29" s="49">
        <f t="shared" si="2"/>
        <v>20.938939393939393</v>
      </c>
    </row>
    <row r="30" spans="1:8" ht="26.4" x14ac:dyDescent="0.25">
      <c r="A30" s="50" t="s">
        <v>47</v>
      </c>
      <c r="B30" s="51" t="s">
        <v>48</v>
      </c>
      <c r="C30" s="44">
        <v>106.96</v>
      </c>
      <c r="D30" s="45">
        <v>128.72999999999999</v>
      </c>
      <c r="E30" s="46">
        <f>SUM('[1]05Apassminivan'!J18)</f>
        <v>199.06666666666666</v>
      </c>
      <c r="F30" s="47">
        <f t="shared" si="0"/>
        <v>434.75666666666666</v>
      </c>
      <c r="G30" s="52">
        <f t="shared" si="1"/>
        <v>235.69</v>
      </c>
      <c r="H30" s="49">
        <f t="shared" si="2"/>
        <v>19.761666666666667</v>
      </c>
    </row>
    <row r="31" spans="1:8" ht="34.200000000000003" customHeight="1" x14ac:dyDescent="0.25">
      <c r="A31" s="54" t="s">
        <v>49</v>
      </c>
      <c r="B31" s="51" t="s">
        <v>50</v>
      </c>
      <c r="C31" s="44">
        <v>106.96</v>
      </c>
      <c r="D31" s="45">
        <v>128.72999999999999</v>
      </c>
      <c r="E31" s="46">
        <v>544</v>
      </c>
      <c r="F31" s="47">
        <f t="shared" si="0"/>
        <v>779.69</v>
      </c>
      <c r="G31" s="52"/>
      <c r="H31" s="49"/>
    </row>
    <row r="32" spans="1:8" x14ac:dyDescent="0.25">
      <c r="A32" s="50" t="s">
        <v>51</v>
      </c>
      <c r="B32" s="51" t="s">
        <v>52</v>
      </c>
      <c r="C32" s="44">
        <v>106.96</v>
      </c>
      <c r="D32" s="45">
        <v>128.72999999999999</v>
      </c>
      <c r="E32" s="46">
        <f>SUM('[1]05Bcargominivan'!J18)</f>
        <v>169.9</v>
      </c>
      <c r="F32" s="47">
        <f t="shared" si="0"/>
        <v>405.59000000000003</v>
      </c>
      <c r="G32" s="52">
        <f t="shared" si="1"/>
        <v>235.69</v>
      </c>
      <c r="H32" s="49">
        <f t="shared" si="2"/>
        <v>18.435909090909092</v>
      </c>
    </row>
    <row r="33" spans="1:8" x14ac:dyDescent="0.25">
      <c r="A33" s="50" t="s">
        <v>53</v>
      </c>
      <c r="B33" s="51" t="s">
        <v>54</v>
      </c>
      <c r="C33" s="44">
        <v>106.96</v>
      </c>
      <c r="D33" s="45">
        <v>128.72999999999999</v>
      </c>
      <c r="E33" s="46">
        <f>SUM('[1]05C15passengervan'!J18)</f>
        <v>278.2</v>
      </c>
      <c r="F33" s="47">
        <f t="shared" si="0"/>
        <v>513.89</v>
      </c>
      <c r="G33" s="52">
        <f t="shared" si="1"/>
        <v>235.69</v>
      </c>
      <c r="H33" s="49">
        <f t="shared" si="2"/>
        <v>23.358636363636364</v>
      </c>
    </row>
    <row r="34" spans="1:8" x14ac:dyDescent="0.25">
      <c r="A34" s="50" t="s">
        <v>55</v>
      </c>
      <c r="B34" s="51" t="s">
        <v>56</v>
      </c>
      <c r="C34" s="44">
        <v>106.96</v>
      </c>
      <c r="D34" s="45">
        <v>128.72999999999999</v>
      </c>
      <c r="E34" s="46">
        <f>SUM('[1]05Dfullsizecargovan'!J18)</f>
        <v>194.53333333333333</v>
      </c>
      <c r="F34" s="47">
        <f t="shared" si="0"/>
        <v>430.22333333333336</v>
      </c>
      <c r="G34" s="52">
        <f t="shared" si="1"/>
        <v>235.69</v>
      </c>
      <c r="H34" s="49">
        <f t="shared" si="2"/>
        <v>19.555606060606063</v>
      </c>
    </row>
    <row r="35" spans="1:8" x14ac:dyDescent="0.25">
      <c r="A35" s="50" t="s">
        <v>57</v>
      </c>
      <c r="B35" s="51" t="s">
        <v>58</v>
      </c>
      <c r="C35" s="44">
        <v>106.96</v>
      </c>
      <c r="D35" s="45">
        <v>128.72999999999999</v>
      </c>
      <c r="E35" s="46">
        <f>SUM('[1]05E12passengervan'!J18)</f>
        <v>129.08333333333334</v>
      </c>
      <c r="F35" s="47">
        <f t="shared" si="0"/>
        <v>364.77333333333331</v>
      </c>
      <c r="G35" s="52">
        <f t="shared" si="1"/>
        <v>235.69</v>
      </c>
      <c r="H35" s="49">
        <f t="shared" si="2"/>
        <v>16.580606060606058</v>
      </c>
    </row>
    <row r="36" spans="1:8" x14ac:dyDescent="0.25">
      <c r="A36" s="50" t="s">
        <v>59</v>
      </c>
      <c r="B36" s="51" t="s">
        <v>60</v>
      </c>
      <c r="C36" s="44">
        <v>106.96</v>
      </c>
      <c r="D36" s="45">
        <v>128.72999999999999</v>
      </c>
      <c r="E36" s="46">
        <f>SUM('[1]06Amidsizesuv'!J18)</f>
        <v>221.23333333333332</v>
      </c>
      <c r="F36" s="47">
        <f t="shared" si="0"/>
        <v>456.92333333333329</v>
      </c>
      <c r="G36" s="52">
        <f t="shared" si="1"/>
        <v>235.69</v>
      </c>
      <c r="H36" s="49">
        <f t="shared" si="2"/>
        <v>20.769242424242421</v>
      </c>
    </row>
    <row r="37" spans="1:8" ht="39.6" x14ac:dyDescent="0.25">
      <c r="A37" s="55" t="s">
        <v>61</v>
      </c>
      <c r="B37" s="43" t="s">
        <v>62</v>
      </c>
      <c r="C37" s="44">
        <v>106.96</v>
      </c>
      <c r="D37" s="45">
        <v>128.72999999999999</v>
      </c>
      <c r="E37" s="46">
        <v>361</v>
      </c>
      <c r="F37" s="47">
        <f t="shared" si="0"/>
        <v>596.69000000000005</v>
      </c>
      <c r="G37" s="52"/>
      <c r="H37" s="49"/>
    </row>
    <row r="38" spans="1:8" ht="26.4" x14ac:dyDescent="0.25">
      <c r="A38" s="50" t="s">
        <v>63</v>
      </c>
      <c r="B38" s="43" t="s">
        <v>64</v>
      </c>
      <c r="C38" s="44">
        <v>106.96</v>
      </c>
      <c r="D38" s="45">
        <v>128.72999999999999</v>
      </c>
      <c r="E38" s="46">
        <v>422</v>
      </c>
      <c r="F38" s="47">
        <f t="shared" si="0"/>
        <v>657.69</v>
      </c>
      <c r="G38" s="52"/>
      <c r="H38" s="49"/>
    </row>
    <row r="39" spans="1:8" x14ac:dyDescent="0.25">
      <c r="A39" s="50" t="s">
        <v>65</v>
      </c>
      <c r="B39" s="51" t="s">
        <v>66</v>
      </c>
      <c r="C39" s="44">
        <v>106.96</v>
      </c>
      <c r="D39" s="45">
        <v>128.72999999999999</v>
      </c>
      <c r="E39" s="46">
        <f>'[1]06Bfullsizesuv4x4'!J18</f>
        <v>322.95</v>
      </c>
      <c r="F39" s="47">
        <f t="shared" si="0"/>
        <v>558.64</v>
      </c>
      <c r="G39" s="52">
        <f t="shared" si="1"/>
        <v>235.69</v>
      </c>
      <c r="H39" s="49">
        <f>F39/22</f>
        <v>25.392727272727271</v>
      </c>
    </row>
    <row r="40" spans="1:8" ht="27" thickBot="1" x14ac:dyDescent="0.3">
      <c r="A40" s="56" t="s">
        <v>67</v>
      </c>
      <c r="B40" s="57" t="s">
        <v>68</v>
      </c>
      <c r="C40" s="58">
        <v>106.96</v>
      </c>
      <c r="D40" s="59">
        <v>128.72999999999999</v>
      </c>
      <c r="E40" s="60">
        <v>680</v>
      </c>
      <c r="F40" s="61">
        <f t="shared" si="0"/>
        <v>915.69</v>
      </c>
      <c r="G40" s="62"/>
      <c r="H40" s="63"/>
    </row>
    <row r="41" spans="1:8" x14ac:dyDescent="0.25">
      <c r="A41" s="64"/>
      <c r="B41" s="13"/>
      <c r="C41" s="14"/>
      <c r="D41" s="15"/>
      <c r="E41" s="16"/>
      <c r="F41" s="17"/>
    </row>
  </sheetData>
  <mergeCells count="4">
    <mergeCell ref="A1:G1"/>
    <mergeCell ref="A2:G2"/>
    <mergeCell ref="A3:G3"/>
    <mergeCell ref="A4:G4"/>
  </mergeCells>
  <pageMargins left="1.45" right="0.75" top="0.6" bottom="0.64" header="0.5" footer="0.5"/>
  <pageSetup scale="8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FY25 Summary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Annette Roybal</dc:creator>
  <cp:lastModifiedBy>James Chavez</cp:lastModifiedBy>
  <dcterms:created xsi:type="dcterms:W3CDTF">2023-07-31T14:32:51Z</dcterms:created>
  <dcterms:modified xsi:type="dcterms:W3CDTF">2023-08-02T15:42:35Z</dcterms:modified>
</cp:coreProperties>
</file>